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HUQ Parish Council\Accounts\2025_26\"/>
    </mc:Choice>
  </mc:AlternateContent>
  <xr:revisionPtr revIDLastSave="0" documentId="8_{FE4BB124-CEE4-4908-A16E-06EF08B82A41}" xr6:coauthVersionLast="47" xr6:coauthVersionMax="47" xr10:uidLastSave="{00000000-0000-0000-0000-000000000000}"/>
  <bookViews>
    <workbookView xWindow="-120" yWindow="-120" windowWidth="29040" windowHeight="15720" xr2:uid="{2910670A-4C5D-4FEA-8153-BA977A6CB824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B26" i="1"/>
  <c r="C25" i="1"/>
  <c r="C24" i="1"/>
  <c r="C23" i="1"/>
  <c r="C22" i="1"/>
  <c r="C26" i="1" s="1"/>
  <c r="B20" i="1"/>
  <c r="C19" i="1"/>
  <c r="C18" i="1"/>
  <c r="C17" i="1"/>
  <c r="C16" i="1"/>
  <c r="B14" i="1"/>
  <c r="B29" i="1" s="1"/>
  <c r="C13" i="1"/>
  <c r="F11" i="1"/>
  <c r="C11" i="1"/>
  <c r="I10" i="1"/>
  <c r="I12" i="1" s="1"/>
  <c r="I14" i="1" s="1"/>
  <c r="F10" i="1"/>
  <c r="C10" i="1"/>
  <c r="F9" i="1"/>
  <c r="C9" i="1"/>
  <c r="F8" i="1"/>
  <c r="C8" i="1"/>
  <c r="C7" i="1"/>
  <c r="I6" i="1"/>
  <c r="F6" i="1"/>
  <c r="C6" i="1"/>
  <c r="F5" i="1"/>
  <c r="C5" i="1"/>
  <c r="C4" i="1"/>
  <c r="F3" i="1"/>
  <c r="C14" i="1" l="1"/>
  <c r="C29" i="1" s="1"/>
  <c r="I5" i="1" s="1"/>
  <c r="I7" i="1" s="1"/>
  <c r="C20" i="1"/>
  <c r="F13" i="1"/>
  <c r="I4" i="1" s="1"/>
</calcChain>
</file>

<file path=xl/sharedStrings.xml><?xml version="1.0" encoding="utf-8"?>
<sst xmlns="http://schemas.openxmlformats.org/spreadsheetml/2006/main" count="56" uniqueCount="53">
  <si>
    <t>HARTINGTON UQ PARISH COUNCIL</t>
  </si>
  <si>
    <t>Budget current year</t>
  </si>
  <si>
    <t xml:space="preserve">Expenditure to date </t>
  </si>
  <si>
    <t>Receipts to date</t>
  </si>
  <si>
    <t>BANK RECONCILIATION</t>
  </si>
  <si>
    <t>General admin</t>
  </si>
  <si>
    <t>Precept</t>
  </si>
  <si>
    <t>Balance from 2024-25</t>
  </si>
  <si>
    <t>Audit</t>
  </si>
  <si>
    <t>Plus receipts</t>
  </si>
  <si>
    <t>Staff salaries + Payroll admin</t>
  </si>
  <si>
    <t>Grants</t>
  </si>
  <si>
    <t>Less payments excl. VAT</t>
  </si>
  <si>
    <t>Annual Insurance</t>
  </si>
  <si>
    <t>Highways, footpaths, open spaces</t>
  </si>
  <si>
    <t>Less VAT paid</t>
  </si>
  <si>
    <t>Car mileage &amp; taxis</t>
  </si>
  <si>
    <t xml:space="preserve">Interest </t>
  </si>
  <si>
    <t>Balance to date</t>
  </si>
  <si>
    <t>Postage Telephone and Stationery</t>
  </si>
  <si>
    <t>Hall hire</t>
  </si>
  <si>
    <t>comprised of:</t>
  </si>
  <si>
    <t>IT &amp; website</t>
  </si>
  <si>
    <t>VAT refund</t>
  </si>
  <si>
    <t>Bank balances</t>
  </si>
  <si>
    <t>Subscriptions</t>
  </si>
  <si>
    <t>Donations</t>
  </si>
  <si>
    <t>Current</t>
  </si>
  <si>
    <t>Legal costs</t>
  </si>
  <si>
    <t>Miscellaneous</t>
  </si>
  <si>
    <t>Deposit</t>
  </si>
  <si>
    <t>Bank charges</t>
  </si>
  <si>
    <t>Total</t>
  </si>
  <si>
    <t>Training</t>
  </si>
  <si>
    <t>TOTAL</t>
  </si>
  <si>
    <t>comprised of</t>
  </si>
  <si>
    <t>TOTAL General Admin</t>
  </si>
  <si>
    <t xml:space="preserve">General reserve </t>
  </si>
  <si>
    <t>Parish Hall</t>
  </si>
  <si>
    <t>St/Moor playground reserve</t>
  </si>
  <si>
    <t>Hall maintenance</t>
  </si>
  <si>
    <t>Grounds maintenance</t>
  </si>
  <si>
    <t>Hall sundries</t>
  </si>
  <si>
    <t>Utilities</t>
  </si>
  <si>
    <t>TOTAL Parish Hall</t>
  </si>
  <si>
    <t>Open Spaces</t>
  </si>
  <si>
    <t>Playground rent/maintenance</t>
  </si>
  <si>
    <t>Village projects</t>
  </si>
  <si>
    <t>Events</t>
  </si>
  <si>
    <t>Other</t>
  </si>
  <si>
    <t>TOTAL Open spaces</t>
  </si>
  <si>
    <t xml:space="preserve"> </t>
  </si>
  <si>
    <t>BUDGET MONITORING          2025-26     AS AT 30 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</si>
</sst>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£&quot;#,##0.00"/>
    <numFmt numFmtId="165" formatCode="&quot;£&quot;#,##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u/>
      <sz val="12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sz val="14"/>
      <name val="Times New Roman"/>
      <family val="1"/>
    </font>
    <font>
      <sz val="12"/>
      <name val="Arial"/>
      <family val="2"/>
    </font>
    <font>
      <b/>
      <i/>
      <u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Alignment="1">
      <alignment horizontal="left" vertical="top"/>
    </xf>
    <xf numFmtId="0" fontId="3" fillId="0" borderId="0" xfId="0" applyFont="1"/>
    <xf numFmtId="0" fontId="4" fillId="0" borderId="0" xfId="0" applyFont="1" applyAlignment="1">
      <alignment vertical="top" wrapText="1"/>
    </xf>
    <xf numFmtId="164" fontId="5" fillId="0" borderId="1" xfId="0" applyNumberFormat="1" applyFont="1" applyBorder="1" applyAlignment="1">
      <alignment vertical="top" wrapText="1"/>
    </xf>
    <xf numFmtId="164" fontId="5" fillId="0" borderId="0" xfId="0" applyNumberFormat="1" applyFont="1" applyAlignment="1">
      <alignment vertical="top" wrapText="1"/>
    </xf>
    <xf numFmtId="164" fontId="5" fillId="0" borderId="0" xfId="0" applyNumberFormat="1" applyFont="1" applyAlignment="1">
      <alignment wrapText="1"/>
    </xf>
    <xf numFmtId="0" fontId="4" fillId="0" borderId="2" xfId="0" applyFont="1" applyBorder="1"/>
    <xf numFmtId="0" fontId="3" fillId="0" borderId="3" xfId="0" applyFont="1" applyBorder="1" applyAlignment="1">
      <alignment vertical="top"/>
    </xf>
    <xf numFmtId="0" fontId="6" fillId="0" borderId="4" xfId="0" applyFont="1" applyBorder="1" applyAlignment="1">
      <alignment horizontal="right" vertical="top" wrapText="1"/>
    </xf>
    <xf numFmtId="165" fontId="3" fillId="0" borderId="0" xfId="0" applyNumberFormat="1" applyFont="1" applyAlignment="1">
      <alignment vertical="top"/>
    </xf>
    <xf numFmtId="164" fontId="3" fillId="0" borderId="4" xfId="0" applyNumberFormat="1" applyFont="1" applyBorder="1" applyAlignment="1">
      <alignment vertical="top"/>
    </xf>
    <xf numFmtId="164" fontId="3" fillId="0" borderId="0" xfId="0" applyNumberFormat="1" applyFont="1" applyAlignment="1">
      <alignment vertical="top"/>
    </xf>
    <xf numFmtId="0" fontId="3" fillId="0" borderId="4" xfId="0" applyFont="1" applyBorder="1" applyAlignment="1">
      <alignment vertical="top"/>
    </xf>
    <xf numFmtId="164" fontId="3" fillId="0" borderId="4" xfId="0" applyNumberFormat="1" applyFont="1" applyBorder="1" applyAlignment="1">
      <alignment vertical="top" wrapText="1"/>
    </xf>
    <xf numFmtId="43" fontId="3" fillId="0" borderId="5" xfId="1" applyFont="1" applyBorder="1" applyAlignment="1">
      <alignment horizontal="right" vertical="top" wrapText="1"/>
    </xf>
    <xf numFmtId="165" fontId="3" fillId="0" borderId="6" xfId="0" applyNumberFormat="1" applyFont="1" applyBorder="1" applyAlignment="1">
      <alignment vertical="top" wrapText="1"/>
    </xf>
    <xf numFmtId="164" fontId="3" fillId="0" borderId="6" xfId="1" applyNumberFormat="1" applyFont="1" applyBorder="1" applyAlignment="1">
      <alignment vertical="top"/>
    </xf>
    <xf numFmtId="164" fontId="3" fillId="0" borderId="0" xfId="1" applyNumberFormat="1" applyFont="1" applyAlignment="1">
      <alignment vertical="top"/>
    </xf>
    <xf numFmtId="0" fontId="3" fillId="0" borderId="5" xfId="0" applyFont="1" applyBorder="1" applyAlignment="1">
      <alignment vertical="top" wrapText="1"/>
    </xf>
    <xf numFmtId="164" fontId="3" fillId="0" borderId="6" xfId="0" applyNumberFormat="1" applyFont="1" applyBorder="1" applyAlignment="1">
      <alignment vertical="top" wrapText="1"/>
    </xf>
    <xf numFmtId="0" fontId="3" fillId="0" borderId="5" xfId="0" applyFont="1" applyBorder="1" applyAlignment="1">
      <alignment vertical="top"/>
    </xf>
    <xf numFmtId="164" fontId="4" fillId="0" borderId="6" xfId="0" applyNumberFormat="1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164" fontId="4" fillId="0" borderId="0" xfId="1" applyNumberFormat="1" applyFont="1" applyAlignment="1">
      <alignment vertical="top"/>
    </xf>
    <xf numFmtId="0" fontId="3" fillId="0" borderId="0" xfId="0" applyFont="1" applyAlignment="1">
      <alignment vertical="top" wrapText="1"/>
    </xf>
    <xf numFmtId="164" fontId="3" fillId="0" borderId="0" xfId="0" applyNumberFormat="1" applyFont="1" applyAlignment="1">
      <alignment vertical="top" wrapText="1"/>
    </xf>
    <xf numFmtId="43" fontId="4" fillId="0" borderId="5" xfId="1" applyFont="1" applyBorder="1" applyAlignment="1">
      <alignment horizontal="right" vertical="top" wrapText="1"/>
    </xf>
    <xf numFmtId="165" fontId="4" fillId="0" borderId="6" xfId="0" applyNumberFormat="1" applyFont="1" applyBorder="1" applyAlignment="1">
      <alignment vertical="top"/>
    </xf>
    <xf numFmtId="164" fontId="4" fillId="0" borderId="6" xfId="0" applyNumberFormat="1" applyFont="1" applyBorder="1" applyAlignment="1">
      <alignment vertical="top"/>
    </xf>
    <xf numFmtId="43" fontId="6" fillId="0" borderId="5" xfId="1" applyFont="1" applyBorder="1" applyAlignment="1">
      <alignment horizontal="right" vertical="top" wrapText="1"/>
    </xf>
    <xf numFmtId="165" fontId="3" fillId="0" borderId="6" xfId="0" applyNumberFormat="1" applyFont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vertical="top"/>
    </xf>
    <xf numFmtId="164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 wrapText="1"/>
    </xf>
    <xf numFmtId="165" fontId="4" fillId="0" borderId="6" xfId="0" applyNumberFormat="1" applyFont="1" applyBorder="1" applyAlignment="1">
      <alignment vertical="top" wrapText="1"/>
    </xf>
    <xf numFmtId="165" fontId="3" fillId="0" borderId="0" xfId="0" applyNumberFormat="1" applyFont="1" applyAlignment="1">
      <alignment vertical="top" wrapText="1"/>
    </xf>
    <xf numFmtId="43" fontId="8" fillId="0" borderId="7" xfId="1" applyFont="1" applyBorder="1" applyAlignment="1">
      <alignment horizontal="right" vertical="top" wrapText="1"/>
    </xf>
    <xf numFmtId="165" fontId="8" fillId="0" borderId="6" xfId="0" applyNumberFormat="1" applyFont="1" applyBorder="1" applyAlignment="1">
      <alignment vertical="top"/>
    </xf>
    <xf numFmtId="164" fontId="8" fillId="0" borderId="8" xfId="0" applyNumberFormat="1" applyFont="1" applyBorder="1" applyAlignment="1">
      <alignment vertical="top"/>
    </xf>
    <xf numFmtId="43" fontId="3" fillId="0" borderId="5" xfId="1" applyFont="1" applyBorder="1" applyAlignment="1">
      <alignment horizontal="right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esktop\HUQ%20Parish%20Council\Accounts\2025_26\HUQ%20accounts%202025-26.xlsx" TargetMode="External"/><Relationship Id="rId1" Type="http://schemas.openxmlformats.org/officeDocument/2006/relationships/externalLinkPath" Target="HUQ%20accounts%202025-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come and Expenditure 2025-26"/>
      <sheetName val="Final Accounts"/>
      <sheetName val="Budget Monitoring"/>
      <sheetName val="Precept budget  "/>
    </sheetNames>
    <sheetDataSet>
      <sheetData sheetId="0">
        <row r="54">
          <cell r="F54">
            <v>3368.8499999999995</v>
          </cell>
          <cell r="I54">
            <v>5608.14</v>
          </cell>
          <cell r="J54">
            <v>1834</v>
          </cell>
          <cell r="K54">
            <v>0</v>
          </cell>
          <cell r="M54">
            <v>0</v>
          </cell>
          <cell r="N54">
            <v>2379.5</v>
          </cell>
          <cell r="O54">
            <v>60.9</v>
          </cell>
          <cell r="P54">
            <v>0</v>
          </cell>
          <cell r="S54">
            <v>1212.5</v>
          </cell>
          <cell r="T54">
            <v>132</v>
          </cell>
          <cell r="U54">
            <v>798.88</v>
          </cell>
          <cell r="V54">
            <v>125.55</v>
          </cell>
          <cell r="W54">
            <v>0</v>
          </cell>
          <cell r="X54">
            <v>88.33</v>
          </cell>
          <cell r="Y54">
            <v>12</v>
          </cell>
          <cell r="Z54">
            <v>166.67</v>
          </cell>
          <cell r="AB54">
            <v>0</v>
          </cell>
          <cell r="AC54">
            <v>0</v>
          </cell>
          <cell r="AD54">
            <v>140.59</v>
          </cell>
          <cell r="AE54">
            <v>300</v>
          </cell>
          <cell r="AF54">
            <v>144.85</v>
          </cell>
          <cell r="AG54">
            <v>545.91999999999996</v>
          </cell>
          <cell r="AH54">
            <v>297</v>
          </cell>
          <cell r="AI54">
            <v>0</v>
          </cell>
          <cell r="AJ54">
            <v>0</v>
          </cell>
          <cell r="AK54">
            <v>0</v>
          </cell>
          <cell r="AL54">
            <v>300</v>
          </cell>
          <cell r="AM54">
            <v>123.96999999999998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90ADA-D644-43EB-A9B7-D4009D1973C6}">
  <dimension ref="A1:I29"/>
  <sheetViews>
    <sheetView tabSelected="1" workbookViewId="0">
      <selection activeCell="A2" sqref="A2"/>
    </sheetView>
  </sheetViews>
  <sheetFormatPr defaultRowHeight="15" x14ac:dyDescent="0.25"/>
  <cols>
    <col min="1" max="1" width="32.85546875" bestFit="1" customWidth="1"/>
    <col min="3" max="3" width="13.85546875" bestFit="1" customWidth="1"/>
    <col min="4" max="4" width="2.7109375" customWidth="1"/>
    <col min="5" max="5" width="31.140625" bestFit="1" customWidth="1"/>
    <col min="6" max="6" width="10.140625" bestFit="1" customWidth="1"/>
    <col min="7" max="7" width="2.7109375" customWidth="1"/>
    <col min="8" max="8" width="26" bestFit="1" customWidth="1"/>
    <col min="9" max="9" width="11.28515625" bestFit="1" customWidth="1"/>
  </cols>
  <sheetData>
    <row r="1" spans="1:9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ht="47.25" x14ac:dyDescent="0.25">
      <c r="A2" s="3" t="s">
        <v>52</v>
      </c>
      <c r="B2" s="4" t="s">
        <v>1</v>
      </c>
      <c r="C2" s="4" t="s">
        <v>2</v>
      </c>
      <c r="D2" s="5"/>
      <c r="E2" s="6" t="s">
        <v>3</v>
      </c>
      <c r="F2" s="5"/>
      <c r="G2" s="5"/>
      <c r="H2" s="7" t="s">
        <v>4</v>
      </c>
      <c r="I2" s="8"/>
    </row>
    <row r="3" spans="1:9" ht="18.75" x14ac:dyDescent="0.25">
      <c r="A3" s="9" t="s">
        <v>5</v>
      </c>
      <c r="B3" s="10"/>
      <c r="C3" s="11"/>
      <c r="D3" s="12"/>
      <c r="E3" s="12" t="s">
        <v>6</v>
      </c>
      <c r="F3" s="12">
        <f>+'[1]Income and Expenditure 2025-26'!I54</f>
        <v>5608.14</v>
      </c>
      <c r="G3" s="12"/>
      <c r="H3" s="13" t="s">
        <v>7</v>
      </c>
      <c r="I3" s="14">
        <v>16410.57</v>
      </c>
    </row>
    <row r="4" spans="1:9" ht="15.75" x14ac:dyDescent="0.25">
      <c r="A4" s="15" t="s">
        <v>8</v>
      </c>
      <c r="B4" s="16">
        <v>400</v>
      </c>
      <c r="C4" s="17">
        <f>+'[1]Income and Expenditure 2025-26'!Z54</f>
        <v>166.67</v>
      </c>
      <c r="D4" s="18"/>
      <c r="E4" s="18"/>
      <c r="F4" s="18"/>
      <c r="G4" s="18"/>
      <c r="H4" s="19" t="s">
        <v>9</v>
      </c>
      <c r="I4" s="20">
        <f>F13</f>
        <v>9896.2199999999993</v>
      </c>
    </row>
    <row r="5" spans="1:9" ht="15.75" x14ac:dyDescent="0.25">
      <c r="A5" s="15" t="s">
        <v>10</v>
      </c>
      <c r="B5" s="16">
        <v>2000</v>
      </c>
      <c r="C5" s="17">
        <f>+'[1]Income and Expenditure 2025-26'!S54+'[1]Income and Expenditure 2025-26'!T54</f>
        <v>1344.5</v>
      </c>
      <c r="D5" s="18"/>
      <c r="E5" s="18" t="s">
        <v>11</v>
      </c>
      <c r="F5" s="18">
        <f>+'[1]Income and Expenditure 2025-26'!J54</f>
        <v>1834</v>
      </c>
      <c r="G5" s="18"/>
      <c r="H5" s="21" t="s">
        <v>12</v>
      </c>
      <c r="I5" s="20">
        <f>C29</f>
        <v>4300.2900000000009</v>
      </c>
    </row>
    <row r="6" spans="1:9" ht="15.75" x14ac:dyDescent="0.25">
      <c r="A6" s="15" t="s">
        <v>13</v>
      </c>
      <c r="B6" s="16">
        <v>1000</v>
      </c>
      <c r="C6" s="17">
        <f>+'[1]Income and Expenditure 2025-26'!U54</f>
        <v>798.88</v>
      </c>
      <c r="D6" s="18"/>
      <c r="E6" s="18" t="s">
        <v>14</v>
      </c>
      <c r="F6" s="18">
        <f>+'[1]Income and Expenditure 2025-26'!M54</f>
        <v>0</v>
      </c>
      <c r="G6" s="18"/>
      <c r="H6" s="19" t="s">
        <v>15</v>
      </c>
      <c r="I6" s="20">
        <f>'[1]Income and Expenditure 2025-26'!AM54</f>
        <v>123.96999999999998</v>
      </c>
    </row>
    <row r="7" spans="1:9" ht="15.75" x14ac:dyDescent="0.25">
      <c r="A7" s="15" t="s">
        <v>16</v>
      </c>
      <c r="B7" s="16">
        <v>0</v>
      </c>
      <c r="C7" s="17">
        <f>+'[1]Income and Expenditure 2025-26'!V54</f>
        <v>125.55</v>
      </c>
      <c r="D7" s="18"/>
      <c r="E7" s="18" t="s">
        <v>17</v>
      </c>
      <c r="F7" s="18">
        <v>13.68</v>
      </c>
      <c r="G7" s="18"/>
      <c r="H7" s="19" t="s">
        <v>18</v>
      </c>
      <c r="I7" s="22">
        <f>I3+I4-I5-I6</f>
        <v>21882.53</v>
      </c>
    </row>
    <row r="8" spans="1:9" ht="15.75" x14ac:dyDescent="0.25">
      <c r="A8" s="42" t="s">
        <v>19</v>
      </c>
      <c r="B8" s="16">
        <v>0</v>
      </c>
      <c r="C8" s="17">
        <f>+'[1]Income and Expenditure 2025-26'!W54</f>
        <v>0</v>
      </c>
      <c r="D8" s="18"/>
      <c r="E8" s="18" t="s">
        <v>20</v>
      </c>
      <c r="F8" s="18">
        <f>+'[1]Income and Expenditure 2025-26'!N54</f>
        <v>2379.5</v>
      </c>
      <c r="G8" s="18"/>
      <c r="H8" s="19" t="s">
        <v>21</v>
      </c>
      <c r="I8" s="22"/>
    </row>
    <row r="9" spans="1:9" ht="15.75" x14ac:dyDescent="0.25">
      <c r="A9" s="15" t="s">
        <v>22</v>
      </c>
      <c r="B9" s="16">
        <v>150</v>
      </c>
      <c r="C9" s="17">
        <f>+'[1]Income and Expenditure 2025-26'!X54</f>
        <v>88.33</v>
      </c>
      <c r="D9" s="18"/>
      <c r="E9" s="18" t="s">
        <v>23</v>
      </c>
      <c r="F9" s="18">
        <f>+'[1]Income and Expenditure 2025-26'!P54</f>
        <v>0</v>
      </c>
      <c r="G9" s="18"/>
      <c r="H9" s="23" t="s">
        <v>24</v>
      </c>
      <c r="I9" s="16"/>
    </row>
    <row r="10" spans="1:9" ht="15.75" x14ac:dyDescent="0.25">
      <c r="A10" s="15" t="s">
        <v>25</v>
      </c>
      <c r="B10" s="16">
        <v>200</v>
      </c>
      <c r="C10" s="17">
        <f>+'[1]Income and Expenditure 2025-26'!Y54</f>
        <v>12</v>
      </c>
      <c r="D10" s="18"/>
      <c r="E10" s="18" t="s">
        <v>26</v>
      </c>
      <c r="F10" s="18">
        <f>+'[1]Income and Expenditure 2025-26'!K54</f>
        <v>0</v>
      </c>
      <c r="G10" s="18"/>
      <c r="H10" s="19" t="s">
        <v>27</v>
      </c>
      <c r="I10" s="20">
        <f>'[1]Income and Expenditure 2025-26'!F54</f>
        <v>3368.8499999999995</v>
      </c>
    </row>
    <row r="11" spans="1:9" ht="15.75" x14ac:dyDescent="0.25">
      <c r="A11" s="15" t="s">
        <v>28</v>
      </c>
      <c r="B11" s="16">
        <v>250</v>
      </c>
      <c r="C11" s="17">
        <f>+'[1]Income and Expenditure 2025-26'!AB54</f>
        <v>0</v>
      </c>
      <c r="D11" s="18"/>
      <c r="E11" s="18" t="s">
        <v>29</v>
      </c>
      <c r="F11" s="18">
        <f>+'[1]Income and Expenditure 2025-26'!O54</f>
        <v>60.9</v>
      </c>
      <c r="G11" s="18"/>
      <c r="H11" s="19" t="s">
        <v>30</v>
      </c>
      <c r="I11" s="20">
        <v>18513.68</v>
      </c>
    </row>
    <row r="12" spans="1:9" ht="15.75" x14ac:dyDescent="0.25">
      <c r="A12" s="15" t="s">
        <v>31</v>
      </c>
      <c r="B12" s="16">
        <v>0</v>
      </c>
      <c r="C12" s="17">
        <v>36</v>
      </c>
      <c r="D12" s="18"/>
      <c r="E12" s="24"/>
      <c r="F12" s="24"/>
      <c r="G12" s="18"/>
      <c r="H12" s="23" t="s">
        <v>32</v>
      </c>
      <c r="I12" s="22">
        <f>SUM(I9:I11)</f>
        <v>21882.53</v>
      </c>
    </row>
    <row r="13" spans="1:9" ht="15.75" x14ac:dyDescent="0.25">
      <c r="A13" s="15" t="s">
        <v>33</v>
      </c>
      <c r="B13" s="16">
        <v>250</v>
      </c>
      <c r="C13" s="17">
        <f>+'[1]Income and Expenditure 2025-26'!AC54</f>
        <v>0</v>
      </c>
      <c r="D13" s="18"/>
      <c r="E13" s="24" t="s">
        <v>34</v>
      </c>
      <c r="F13" s="24">
        <f>SUM(F3:F12)</f>
        <v>9896.2199999999993</v>
      </c>
      <c r="G13" s="18"/>
      <c r="H13" s="25" t="s">
        <v>35</v>
      </c>
      <c r="I13" s="26"/>
    </row>
    <row r="14" spans="1:9" ht="15.75" x14ac:dyDescent="0.25">
      <c r="A14" s="27" t="s">
        <v>36</v>
      </c>
      <c r="B14" s="28">
        <f>SUM(B3:B13)</f>
        <v>4250</v>
      </c>
      <c r="C14" s="29">
        <f>SUM(C3:C13)</f>
        <v>2571.9300000000003</v>
      </c>
      <c r="D14" s="18"/>
      <c r="E14" s="18"/>
      <c r="F14" s="18"/>
      <c r="G14" s="18"/>
      <c r="H14" s="25" t="s">
        <v>37</v>
      </c>
      <c r="I14" s="26">
        <f>I12-I15</f>
        <v>16882.53</v>
      </c>
    </row>
    <row r="15" spans="1:9" ht="18.75" x14ac:dyDescent="0.25">
      <c r="A15" s="30" t="s">
        <v>38</v>
      </c>
      <c r="B15" s="28"/>
      <c r="C15" s="29"/>
      <c r="D15" s="18"/>
      <c r="E15" s="18"/>
      <c r="F15" s="18"/>
      <c r="G15" s="18"/>
      <c r="H15" s="33" t="s">
        <v>39</v>
      </c>
      <c r="I15" s="26">
        <v>5000</v>
      </c>
    </row>
    <row r="16" spans="1:9" ht="15.75" x14ac:dyDescent="0.25">
      <c r="A16" s="15" t="s">
        <v>40</v>
      </c>
      <c r="B16" s="31">
        <v>4500</v>
      </c>
      <c r="C16" s="32">
        <f>+'[1]Income and Expenditure 2025-26'!AD54</f>
        <v>140.59</v>
      </c>
      <c r="D16" s="18"/>
      <c r="E16" s="18"/>
      <c r="F16" s="18"/>
      <c r="G16" s="18"/>
      <c r="H16" s="25"/>
      <c r="I16" s="26"/>
    </row>
    <row r="17" spans="1:9" ht="15.75" x14ac:dyDescent="0.25">
      <c r="A17" s="15" t="s">
        <v>41</v>
      </c>
      <c r="B17" s="31">
        <v>300</v>
      </c>
      <c r="C17" s="32">
        <f>+'[1]Income and Expenditure 2025-26'!AE54</f>
        <v>300</v>
      </c>
      <c r="D17" s="18"/>
      <c r="E17" s="18"/>
      <c r="F17" s="18"/>
      <c r="G17" s="18"/>
      <c r="H17" s="25"/>
      <c r="I17" s="26"/>
    </row>
    <row r="18" spans="1:9" ht="15.75" x14ac:dyDescent="0.25">
      <c r="A18" s="15" t="s">
        <v>42</v>
      </c>
      <c r="B18" s="31">
        <v>150</v>
      </c>
      <c r="C18" s="32">
        <f>+'[1]Income and Expenditure 2025-26'!AF54</f>
        <v>144.85</v>
      </c>
      <c r="D18" s="18"/>
      <c r="E18" s="18"/>
      <c r="F18" s="18"/>
      <c r="G18" s="18"/>
      <c r="H18" s="25"/>
      <c r="I18" s="26"/>
    </row>
    <row r="19" spans="1:9" ht="15.75" x14ac:dyDescent="0.25">
      <c r="A19" s="15" t="s">
        <v>43</v>
      </c>
      <c r="B19" s="31">
        <v>1450</v>
      </c>
      <c r="C19" s="32">
        <f>+'[1]Income and Expenditure 2025-26'!AG54</f>
        <v>545.91999999999996</v>
      </c>
      <c r="D19" s="18"/>
      <c r="E19" s="18"/>
      <c r="F19" s="18"/>
      <c r="G19" s="18"/>
      <c r="H19" s="25"/>
      <c r="I19" s="26"/>
    </row>
    <row r="20" spans="1:9" ht="15.75" x14ac:dyDescent="0.25">
      <c r="A20" s="27" t="s">
        <v>44</v>
      </c>
      <c r="B20" s="28">
        <f>SUM(B16:B19)</f>
        <v>6400</v>
      </c>
      <c r="C20" s="29">
        <f>SUM(C16:C19)</f>
        <v>1131.3600000000001</v>
      </c>
      <c r="D20" s="18"/>
      <c r="E20" s="18"/>
      <c r="F20" s="18"/>
      <c r="G20" s="18"/>
      <c r="H20" s="25"/>
      <c r="I20" s="26"/>
    </row>
    <row r="21" spans="1:9" ht="18.75" x14ac:dyDescent="0.25">
      <c r="A21" s="30" t="s">
        <v>45</v>
      </c>
      <c r="B21" s="16"/>
      <c r="C21" s="32"/>
      <c r="D21" s="12"/>
      <c r="E21" s="12"/>
      <c r="F21" s="12"/>
      <c r="G21" s="12"/>
      <c r="H21" s="25"/>
      <c r="I21" s="33"/>
    </row>
    <row r="22" spans="1:9" ht="15.75" x14ac:dyDescent="0.25">
      <c r="A22" s="15" t="s">
        <v>46</v>
      </c>
      <c r="B22" s="16">
        <v>350</v>
      </c>
      <c r="C22" s="32">
        <f>+'[1]Income and Expenditure 2025-26'!AH54</f>
        <v>297</v>
      </c>
      <c r="D22" s="12"/>
      <c r="E22" s="12"/>
      <c r="F22" s="12"/>
      <c r="G22" s="12"/>
      <c r="H22" s="34"/>
      <c r="I22" s="33"/>
    </row>
    <row r="23" spans="1:9" ht="15.75" x14ac:dyDescent="0.25">
      <c r="A23" s="15" t="s">
        <v>47</v>
      </c>
      <c r="B23" s="16">
        <v>0</v>
      </c>
      <c r="C23" s="32">
        <f>+'[1]Income and Expenditure 2025-26'!AJ54</f>
        <v>0</v>
      </c>
      <c r="D23" s="35"/>
      <c r="E23" s="35"/>
      <c r="F23" s="35"/>
      <c r="G23" s="35"/>
      <c r="H23" s="33"/>
      <c r="I23" s="33"/>
    </row>
    <row r="24" spans="1:9" ht="15.75" x14ac:dyDescent="0.25">
      <c r="A24" s="15" t="s">
        <v>48</v>
      </c>
      <c r="B24" s="16">
        <v>250</v>
      </c>
      <c r="C24" s="32">
        <f>+'[1]Income and Expenditure 2025-26'!AI54</f>
        <v>0</v>
      </c>
      <c r="D24" s="35"/>
      <c r="E24" s="35"/>
      <c r="F24" s="35"/>
      <c r="G24" s="35"/>
      <c r="H24" s="33"/>
      <c r="I24" s="33"/>
    </row>
    <row r="25" spans="1:9" ht="15.75" x14ac:dyDescent="0.25">
      <c r="A25" s="15" t="s">
        <v>49</v>
      </c>
      <c r="B25" s="16">
        <v>250</v>
      </c>
      <c r="C25" s="32">
        <f>+'[1]Income and Expenditure 2025-26'!AK54</f>
        <v>0</v>
      </c>
      <c r="D25" s="12"/>
      <c r="E25" s="12"/>
      <c r="F25" s="12"/>
      <c r="G25" s="12"/>
      <c r="H25" s="33"/>
      <c r="I25" s="33"/>
    </row>
    <row r="26" spans="1:9" ht="15.75" x14ac:dyDescent="0.25">
      <c r="A26" s="27" t="s">
        <v>50</v>
      </c>
      <c r="B26" s="28">
        <f>SUM(B22:B25)</f>
        <v>850</v>
      </c>
      <c r="C26" s="29">
        <f>SUM(C22:C25)</f>
        <v>297</v>
      </c>
      <c r="D26" s="12"/>
      <c r="E26" s="12"/>
      <c r="F26" s="12"/>
      <c r="G26" s="12"/>
      <c r="H26" s="36"/>
      <c r="I26" s="33"/>
    </row>
    <row r="27" spans="1:9" ht="18.75" x14ac:dyDescent="0.25">
      <c r="A27" s="30" t="s">
        <v>26</v>
      </c>
      <c r="B27" s="37">
        <v>300</v>
      </c>
      <c r="C27" s="29">
        <f>+'[1]Income and Expenditure 2025-26'!AL54</f>
        <v>300</v>
      </c>
      <c r="D27" s="12" t="s">
        <v>51</v>
      </c>
      <c r="E27" s="12"/>
      <c r="F27" s="12"/>
      <c r="G27" s="12"/>
      <c r="H27" s="38"/>
      <c r="I27" s="33"/>
    </row>
    <row r="28" spans="1:9" ht="15.75" x14ac:dyDescent="0.25">
      <c r="A28" s="27"/>
      <c r="B28" s="16"/>
      <c r="C28" s="29"/>
      <c r="D28" s="12" t="s">
        <v>51</v>
      </c>
      <c r="E28" s="12"/>
      <c r="F28" s="12"/>
      <c r="G28" s="12"/>
      <c r="H28" s="26"/>
      <c r="I28" s="33"/>
    </row>
    <row r="29" spans="1:9" ht="15.75" x14ac:dyDescent="0.25">
      <c r="A29" s="39" t="s">
        <v>34</v>
      </c>
      <c r="B29" s="40">
        <f>B14+B20+B26+B27</f>
        <v>11800</v>
      </c>
      <c r="C29" s="41">
        <f>C14+C20+C26+C27</f>
        <v>4300.2900000000009</v>
      </c>
      <c r="D29" s="35"/>
      <c r="E29" s="35"/>
      <c r="F29" s="35"/>
      <c r="G29" s="35"/>
      <c r="H29" s="26"/>
      <c r="I29" s="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Leppard</dc:creator>
  <cp:lastModifiedBy>Peter Leppard</cp:lastModifiedBy>
  <dcterms:created xsi:type="dcterms:W3CDTF">2025-09-28T15:17:33Z</dcterms:created>
  <dcterms:modified xsi:type="dcterms:W3CDTF">2025-09-30T22:12:40Z</dcterms:modified>
</cp:coreProperties>
</file>